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30" windowWidth="12120" windowHeight="8265" activeTab="0"/>
  </bookViews>
  <sheets>
    <sheet name="0,01%-2004" sheetId="1" r:id="rId1"/>
  </sheets>
  <externalReferences>
    <externalReference r:id="rId4"/>
    <externalReference r:id="rId5"/>
  </externalReferences>
  <definedNames>
    <definedName name="квотчёт" localSheetId="0">'[2]KVART'!$A$1:$ET$57</definedName>
    <definedName name="квотчёт">'[2]KVART'!$A$1:$ET$57</definedName>
    <definedName name="МБРР_02Ф">#REF!</definedName>
    <definedName name="МБРРФ">#REF!</definedName>
    <definedName name="_xlnm.Print_Area" localSheetId="0">'0,01%-2004'!$A$1:$D$124</definedName>
  </definedNames>
  <calcPr fullCalcOnLoad="1"/>
</workbook>
</file>

<file path=xl/sharedStrings.xml><?xml version="1.0" encoding="utf-8"?>
<sst xmlns="http://schemas.openxmlformats.org/spreadsheetml/2006/main" count="104" uniqueCount="52">
  <si>
    <t>№ п/п</t>
  </si>
  <si>
    <t xml:space="preserve"> </t>
  </si>
  <si>
    <t>Показатели</t>
  </si>
  <si>
    <t>РАСЧЕТ</t>
  </si>
  <si>
    <t>Средняя репрезентативная налоговая ставка</t>
  </si>
  <si>
    <t>Налоговый потенциал по налогу на доходы физических лиц</t>
  </si>
  <si>
    <t>Корректирующий коэффициент изменения налогового законодательства</t>
  </si>
  <si>
    <t>Налоговый потенциал по единому сельскохозяйственному налогу</t>
  </si>
  <si>
    <t>Приложение № 1</t>
  </si>
  <si>
    <t>Приложение № 2</t>
  </si>
  <si>
    <t>поступлений в  бюджет поселения  налога на доходы физических лиц</t>
  </si>
  <si>
    <t>поступлений в  бюджет поселения  единого сельскохозяйственного налога</t>
  </si>
  <si>
    <t>Приложение № 3</t>
  </si>
  <si>
    <t xml:space="preserve">поступлений в  бюджет поселения  земельного налога </t>
  </si>
  <si>
    <t>Налоговая ставка</t>
  </si>
  <si>
    <t xml:space="preserve">Земельный налог  </t>
  </si>
  <si>
    <t>Суммарная кадастровая стоимость прочих земельных участков</t>
  </si>
  <si>
    <t>ИТОГО НАЧИСЛЕНО ЗЕМЕЛЬНОГО НАЛОГА</t>
  </si>
  <si>
    <t>поступлений в бюджет поселения налога на имущество физических лиц</t>
  </si>
  <si>
    <t>к пояснительной записке к  решению</t>
  </si>
  <si>
    <t>Общая инвентаризационная стоимость строений, помещений и сооружений находящихся в собственности физических лиц</t>
  </si>
  <si>
    <t>поступлений в бюджет поселения налога уплачиваемого в связи с упрощенной системой налогообложения</t>
  </si>
  <si>
    <t>Оценка прогнозируемой налоговой базы организаций и индивидуальных предпринимателей</t>
  </si>
  <si>
    <t xml:space="preserve">Оценка прогнозного фонда оплаты труда </t>
  </si>
  <si>
    <t>Средняя репрезентативная налоговая ставка (в процентах)</t>
  </si>
  <si>
    <t xml:space="preserve">Норматив отчисления по налогу на доходы физических лиц </t>
  </si>
  <si>
    <t>Налоговый потенциал по налогу на доходы физических лиц в бюджет посеелния</t>
  </si>
  <si>
    <t>Норматив отчислений в местный бюджет, (в процентах)</t>
  </si>
  <si>
    <t>Средняя репрезентативная налоговая ставка, (в процентах)</t>
  </si>
  <si>
    <t>Налоговый потенциал по нормативу 90 процентов</t>
  </si>
  <si>
    <t>Налоговый потенциал местного бюджета</t>
  </si>
  <si>
    <t>поступлений в местный бюджет государственной пошлины</t>
  </si>
  <si>
    <t>Оценка прибыли сельхозтоваропризводителей сельского поселения</t>
  </si>
  <si>
    <t xml:space="preserve">Норматив отчисления по единому сельскохозяйственному налогу </t>
  </si>
  <si>
    <t xml:space="preserve">Неналоговый потенциал </t>
  </si>
  <si>
    <t>Налоговый потенциал в местный бюджет</t>
  </si>
  <si>
    <t xml:space="preserve">Налоговый потенциал </t>
  </si>
  <si>
    <t>Суммарная кадастровая стоимость земельных участков сельхозназначения, сельхозиспользования, жилого фонда, ИЖС, животноводства</t>
  </si>
  <si>
    <t>Суммарная кадастровая стоимость земельных участков садоводства, огородничества</t>
  </si>
  <si>
    <t>Коэффициент, учитывающий изменения налогового законогдательства</t>
  </si>
  <si>
    <t>Суммарная кадастровая стоимость земель промышленного транспорта</t>
  </si>
  <si>
    <t>2014 год</t>
  </si>
  <si>
    <t>на 2014-2015 годы</t>
  </si>
  <si>
    <t>2015 год</t>
  </si>
  <si>
    <t xml:space="preserve">Налог на имущество  </t>
  </si>
  <si>
    <t>ИТОГО НАЧИСЛЕНО НАЛОГА НА ИМУЩЕСТВО ФИЗИЧЕСКИХ ЛИЦ</t>
  </si>
  <si>
    <t>Приложение № 4</t>
  </si>
  <si>
    <t>Приложение № 5</t>
  </si>
  <si>
    <t>Приложение № 6</t>
  </si>
  <si>
    <t>Льготы по налогу</t>
  </si>
  <si>
    <t xml:space="preserve">собрания депутатов Екатериновского сельского поселения  </t>
  </si>
  <si>
    <t xml:space="preserve">собрания депутатов Екатериновского сельского поселения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</si>
</sst>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000"/>
    <numFmt numFmtId="167" formatCode="0.0"/>
    <numFmt numFmtId="168" formatCode="#,##0.00000"/>
    <numFmt numFmtId="169" formatCode="#,##0.00000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.000"/>
    <numFmt numFmtId="175" formatCode="000000"/>
    <numFmt numFmtId="176" formatCode="d/mm/yyyy"/>
    <numFmt numFmtId="177" formatCode="_-* #,##0.0_р_._-;\-* #,##0.0_р_._-;_-* &quot;-&quot;_р_.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_ ;[Red]\-0\ "/>
    <numFmt numFmtId="195" formatCode="0.0_ ;[Red]\-0.0\ "/>
    <numFmt numFmtId="196" formatCode="0.E+00"/>
    <numFmt numFmtId="197" formatCode="#,##0&quot;р.&quot;"/>
    <numFmt numFmtId="198" formatCode="d\ mmmm\,\ yyyy"/>
    <numFmt numFmtId="199" formatCode="d/m"/>
    <numFmt numFmtId="200" formatCode="#,##0&quot;руб.&quot;;\-#,##0&quot;руб.&quot;"/>
    <numFmt numFmtId="201" formatCode="#,##0&quot;руб.&quot;;[Red]\-#,##0&quot;руб.&quot;"/>
    <numFmt numFmtId="202" formatCode="#,##0.00&quot;руб.&quot;;\-#,##0.00&quot;руб.&quot;"/>
    <numFmt numFmtId="203" formatCode="#,##0.00&quot;руб.&quot;;[Red]\-#,##0.00&quot;руб.&quot;"/>
    <numFmt numFmtId="204" formatCode="_-* #,##0&quot;руб.&quot;_-;\-* #,##0&quot;руб.&quot;_-;_-* &quot;-&quot;&quot;руб.&quot;_-;_-@_-"/>
    <numFmt numFmtId="205" formatCode="_-* #,##0_р_у_б_._-;\-* #,##0_р_у_б_._-;_-* &quot;-&quot;_р_у_б_._-;_-@_-"/>
    <numFmt numFmtId="206" formatCode="_-* #,##0.00&quot;руб.&quot;_-;\-* #,##0.00&quot;руб.&quot;_-;_-* &quot;-&quot;??&quot;руб.&quot;_-;_-@_-"/>
    <numFmt numFmtId="207" formatCode="_-* #,##0.00_р_у_б_._-;\-* #,##0.00_р_у_б_._-;_-* &quot;-&quot;??_р_у_б_._-;_-@_-"/>
    <numFmt numFmtId="208" formatCode="0.0;[Red]0.0"/>
    <numFmt numFmtId="209" formatCode="_-* #,##0.0_р_._-;\-* #,##0.0_р_._-;_-* &quot;-&quot;??_р_._-;_-@_-"/>
    <numFmt numFmtId="210" formatCode="_-* #,##0_р_._-;\-* #,##0_р_._-;_-* &quot;-&quot;??_р_._-;_-@_-"/>
    <numFmt numFmtId="211" formatCode="_-* #,##0.0_р_._-;\-* #,##0.0_р_._-;_-* &quot;-&quot;?_р_._-;_-@_-"/>
    <numFmt numFmtId="212" formatCode="#,##0_р_."/>
    <numFmt numFmtId="213" formatCode="#,##0_ ;\-#,##0\ "/>
    <numFmt numFmtId="214" formatCode="#,##0.0_ ;[Red]\-#,##0.0\ "/>
    <numFmt numFmtId="215" formatCode="mmm/yyyy"/>
    <numFmt numFmtId="216" formatCode="#,##0.0000000000"/>
    <numFmt numFmtId="217" formatCode="dd\ mmm\ yy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b/>
      <sz val="20"/>
      <name val="Times New Roman Cyr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4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view="pageBreakPreview" zoomScaleNormal="75" zoomScaleSheetLayoutView="100" zoomScalePageLayoutView="0" workbookViewId="0" topLeftCell="A1">
      <selection activeCell="B6" sqref="A6:D7"/>
    </sheetView>
  </sheetViews>
  <sheetFormatPr defaultColWidth="9.00390625" defaultRowHeight="12.75"/>
  <cols>
    <col min="1" max="1" width="5.375" style="1" customWidth="1"/>
    <col min="2" max="2" width="48.00390625" style="1" customWidth="1"/>
    <col min="3" max="3" width="25.625" style="1" customWidth="1"/>
    <col min="4" max="4" width="23.375" style="1" customWidth="1"/>
    <col min="5" max="5" width="11.625" style="1" bestFit="1" customWidth="1"/>
    <col min="6" max="6" width="19.625" style="1" bestFit="1" customWidth="1"/>
    <col min="7" max="7" width="14.375" style="1" bestFit="1" customWidth="1"/>
    <col min="8" max="8" width="13.00390625" style="1" bestFit="1" customWidth="1"/>
    <col min="9" max="16384" width="9.125" style="1" customWidth="1"/>
  </cols>
  <sheetData>
    <row r="1" spans="2:4" ht="18.75">
      <c r="B1" s="26" t="s">
        <v>8</v>
      </c>
      <c r="C1" s="26"/>
      <c r="D1" s="26"/>
    </row>
    <row r="2" spans="2:4" ht="18.75">
      <c r="B2" s="26" t="s">
        <v>19</v>
      </c>
      <c r="C2" s="26"/>
      <c r="D2" s="26"/>
    </row>
    <row r="3" spans="1:4" ht="18.75">
      <c r="A3" s="1" t="s">
        <v>1</v>
      </c>
      <c r="B3" s="27" t="s">
        <v>50</v>
      </c>
      <c r="C3" s="27"/>
      <c r="D3" s="27"/>
    </row>
    <row r="4" spans="2:3" ht="20.25" customHeight="1">
      <c r="B4" s="27"/>
      <c r="C4" s="27"/>
    </row>
    <row r="5" spans="1:4" ht="25.5" customHeight="1">
      <c r="A5" s="28" t="s">
        <v>3</v>
      </c>
      <c r="B5" s="28"/>
      <c r="C5" s="28"/>
      <c r="D5" s="28"/>
    </row>
    <row r="6" spans="1:3" ht="24.75" customHeight="1">
      <c r="A6" s="21" t="s">
        <v>10</v>
      </c>
      <c r="B6" s="21"/>
      <c r="C6" s="21"/>
    </row>
    <row r="7" spans="1:4" ht="25.5" customHeight="1">
      <c r="A7" s="29" t="s">
        <v>42</v>
      </c>
      <c r="B7" s="29"/>
      <c r="C7" s="29"/>
      <c r="D7" s="29"/>
    </row>
    <row r="8" spans="1:3" ht="25.5" customHeight="1">
      <c r="A8" s="29"/>
      <c r="B8" s="29"/>
      <c r="C8" s="29"/>
    </row>
    <row r="9" spans="1:4" ht="69.75" customHeight="1">
      <c r="A9" s="2" t="s">
        <v>0</v>
      </c>
      <c r="B9" s="2" t="s">
        <v>2</v>
      </c>
      <c r="C9" s="2" t="s">
        <v>41</v>
      </c>
      <c r="D9" s="2" t="s">
        <v>43</v>
      </c>
    </row>
    <row r="10" spans="1:4" ht="39" customHeight="1">
      <c r="A10" s="2">
        <v>1</v>
      </c>
      <c r="B10" s="4" t="s">
        <v>23</v>
      </c>
      <c r="C10" s="10">
        <v>98080</v>
      </c>
      <c r="D10" s="10">
        <v>134250</v>
      </c>
    </row>
    <row r="11" spans="1:4" ht="57.75" customHeight="1">
      <c r="A11" s="2">
        <v>2</v>
      </c>
      <c r="B11" s="4" t="s">
        <v>6</v>
      </c>
      <c r="C11" s="9">
        <v>0.9939</v>
      </c>
      <c r="D11" s="9">
        <v>0.9939</v>
      </c>
    </row>
    <row r="12" spans="1:4" ht="37.5" customHeight="1">
      <c r="A12" s="2">
        <v>3</v>
      </c>
      <c r="B12" s="4" t="s">
        <v>24</v>
      </c>
      <c r="C12" s="9">
        <v>12.9918</v>
      </c>
      <c r="D12" s="9">
        <v>12.9918</v>
      </c>
    </row>
    <row r="13" spans="1:4" ht="36.75" customHeight="1">
      <c r="A13" s="2">
        <v>4</v>
      </c>
      <c r="B13" s="4" t="s">
        <v>5</v>
      </c>
      <c r="C13" s="10">
        <f>SUM(C10*C11*C12/100)</f>
        <v>12664.629059616</v>
      </c>
      <c r="D13" s="10">
        <f>SUM(D10*D11*D12/100)</f>
        <v>17335.098401850002</v>
      </c>
    </row>
    <row r="14" spans="1:4" ht="18.75" hidden="1">
      <c r="A14" s="2"/>
      <c r="B14" s="4"/>
      <c r="C14" s="9"/>
      <c r="D14" s="9"/>
    </row>
    <row r="15" spans="1:4" ht="18.75" hidden="1">
      <c r="A15" s="2"/>
      <c r="B15" s="4"/>
      <c r="C15" s="9"/>
      <c r="D15" s="9"/>
    </row>
    <row r="16" spans="1:4" ht="37.5">
      <c r="A16" s="2">
        <v>5</v>
      </c>
      <c r="B16" s="4" t="s">
        <v>25</v>
      </c>
      <c r="C16" s="10">
        <v>10</v>
      </c>
      <c r="D16" s="10">
        <v>10</v>
      </c>
    </row>
    <row r="17" spans="1:4" ht="45" customHeight="1" hidden="1">
      <c r="A17" s="2">
        <v>7</v>
      </c>
      <c r="B17" s="4"/>
      <c r="C17" s="9"/>
      <c r="D17" s="9"/>
    </row>
    <row r="18" spans="1:4" ht="45" customHeight="1" hidden="1">
      <c r="A18" s="2">
        <v>8</v>
      </c>
      <c r="B18" s="4"/>
      <c r="C18" s="9"/>
      <c r="D18" s="9"/>
    </row>
    <row r="19" spans="1:4" ht="57.75" customHeight="1">
      <c r="A19" s="2">
        <v>6</v>
      </c>
      <c r="B19" s="4" t="s">
        <v>26</v>
      </c>
      <c r="C19" s="10">
        <f>SUM(C13*C16/100)</f>
        <v>1266.4629059616</v>
      </c>
      <c r="D19" s="10">
        <f>SUM(D13*D16/100)</f>
        <v>1733.5098401850003</v>
      </c>
    </row>
    <row r="21" spans="2:4" ht="18.75">
      <c r="B21" s="26" t="s">
        <v>9</v>
      </c>
      <c r="C21" s="26"/>
      <c r="D21" s="26"/>
    </row>
    <row r="22" spans="2:4" ht="18.75">
      <c r="B22" s="26" t="s">
        <v>19</v>
      </c>
      <c r="C22" s="26"/>
      <c r="D22" s="26"/>
    </row>
    <row r="23" spans="2:4" ht="18.75">
      <c r="B23" s="27" t="s">
        <v>51</v>
      </c>
      <c r="C23" s="27"/>
      <c r="D23" s="27"/>
    </row>
    <row r="24" spans="2:3" ht="18.75">
      <c r="B24" s="3"/>
      <c r="C24" s="3"/>
    </row>
    <row r="25" spans="2:3" ht="18.75">
      <c r="B25" s="3"/>
      <c r="C25" s="3"/>
    </row>
    <row r="26" spans="2:3" ht="18.75">
      <c r="B26" s="3"/>
      <c r="C26" s="3"/>
    </row>
    <row r="27" spans="2:3" ht="18.75">
      <c r="B27" s="3"/>
      <c r="C27" s="3"/>
    </row>
    <row r="28" spans="1:4" ht="25.5">
      <c r="A28" s="28" t="s">
        <v>3</v>
      </c>
      <c r="B28" s="28"/>
      <c r="C28" s="28"/>
      <c r="D28" s="28"/>
    </row>
    <row r="29" spans="1:3" ht="18.75">
      <c r="A29" s="22" t="s">
        <v>11</v>
      </c>
      <c r="B29" s="22"/>
      <c r="C29" s="22"/>
    </row>
    <row r="30" spans="1:4" ht="20.25">
      <c r="A30" s="29" t="s">
        <v>42</v>
      </c>
      <c r="B30" s="29"/>
      <c r="C30" s="29"/>
      <c r="D30" s="29"/>
    </row>
    <row r="31" spans="1:3" ht="20.25">
      <c r="A31" s="29"/>
      <c r="B31" s="29"/>
      <c r="C31" s="29"/>
    </row>
    <row r="32" spans="1:4" ht="37.5">
      <c r="A32" s="2" t="s">
        <v>0</v>
      </c>
      <c r="B32" s="2" t="s">
        <v>2</v>
      </c>
      <c r="C32" s="2" t="s">
        <v>41</v>
      </c>
      <c r="D32" s="2" t="s">
        <v>43</v>
      </c>
    </row>
    <row r="33" spans="1:4" ht="56.25">
      <c r="A33" s="2">
        <v>1</v>
      </c>
      <c r="B33" s="4" t="s">
        <v>32</v>
      </c>
      <c r="C33" s="10">
        <v>4620</v>
      </c>
      <c r="D33" s="10">
        <v>4620</v>
      </c>
    </row>
    <row r="34" spans="1:4" ht="56.25">
      <c r="A34" s="2">
        <v>2</v>
      </c>
      <c r="B34" s="4" t="s">
        <v>6</v>
      </c>
      <c r="C34" s="10">
        <v>1.1</v>
      </c>
      <c r="D34" s="10">
        <v>1.1</v>
      </c>
    </row>
    <row r="35" spans="1:4" ht="37.5">
      <c r="A35" s="2">
        <v>3</v>
      </c>
      <c r="B35" s="4" t="s">
        <v>4</v>
      </c>
      <c r="C35" s="11">
        <v>5.2637</v>
      </c>
      <c r="D35" s="11">
        <v>5.2637</v>
      </c>
    </row>
    <row r="36" spans="1:4" ht="37.5">
      <c r="A36" s="2">
        <v>4</v>
      </c>
      <c r="B36" s="4" t="s">
        <v>7</v>
      </c>
      <c r="C36" s="10">
        <f>SUM(C33*C34*C35/100)</f>
        <v>267.501234</v>
      </c>
      <c r="D36" s="10">
        <f>SUM(D33*D34*D35/100)</f>
        <v>267.501234</v>
      </c>
    </row>
    <row r="37" spans="1:4" ht="37.5">
      <c r="A37" s="2">
        <v>5</v>
      </c>
      <c r="B37" s="4" t="s">
        <v>33</v>
      </c>
      <c r="C37" s="10">
        <v>50</v>
      </c>
      <c r="D37" s="10">
        <v>50</v>
      </c>
    </row>
    <row r="38" spans="1:4" ht="18.75">
      <c r="A38" s="2">
        <v>6</v>
      </c>
      <c r="B38" s="4" t="s">
        <v>34</v>
      </c>
      <c r="C38" s="10">
        <f>SUM(C36*50/100)</f>
        <v>133.750617</v>
      </c>
      <c r="D38" s="10">
        <f>SUM(D36*50/100)</f>
        <v>133.750617</v>
      </c>
    </row>
    <row r="40" spans="2:4" ht="18.75">
      <c r="B40" s="26" t="s">
        <v>12</v>
      </c>
      <c r="C40" s="26"/>
      <c r="D40" s="26"/>
    </row>
    <row r="41" spans="2:4" ht="18.75">
      <c r="B41" s="26" t="s">
        <v>19</v>
      </c>
      <c r="C41" s="26"/>
      <c r="D41" s="26"/>
    </row>
    <row r="42" spans="1:4" ht="18.75">
      <c r="A42" s="1" t="s">
        <v>1</v>
      </c>
      <c r="B42" s="27" t="s">
        <v>51</v>
      </c>
      <c r="C42" s="27"/>
      <c r="D42" s="27"/>
    </row>
    <row r="43" spans="2:3" ht="18.75">
      <c r="B43" s="27"/>
      <c r="C43" s="27"/>
    </row>
    <row r="44" spans="1:4" ht="25.5">
      <c r="A44" s="28" t="s">
        <v>3</v>
      </c>
      <c r="B44" s="28"/>
      <c r="C44" s="28"/>
      <c r="D44" s="28"/>
    </row>
    <row r="45" spans="1:4" ht="20.25">
      <c r="A45" s="29" t="s">
        <v>13</v>
      </c>
      <c r="B45" s="29"/>
      <c r="C45" s="29"/>
      <c r="D45" s="29"/>
    </row>
    <row r="46" spans="1:4" ht="20.25">
      <c r="A46" s="29" t="s">
        <v>42</v>
      </c>
      <c r="B46" s="29"/>
      <c r="C46" s="29"/>
      <c r="D46" s="29"/>
    </row>
    <row r="47" spans="1:3" ht="20.25">
      <c r="A47" s="29"/>
      <c r="B47" s="29"/>
      <c r="C47" s="29"/>
    </row>
    <row r="48" spans="1:4" ht="37.5">
      <c r="A48" s="2" t="s">
        <v>0</v>
      </c>
      <c r="B48" s="2" t="s">
        <v>2</v>
      </c>
      <c r="C48" s="2" t="s">
        <v>41</v>
      </c>
      <c r="D48" s="2" t="s">
        <v>43</v>
      </c>
    </row>
    <row r="49" spans="1:4" ht="56.25">
      <c r="A49" s="2">
        <v>1</v>
      </c>
      <c r="B49" s="4" t="s">
        <v>38</v>
      </c>
      <c r="C49" s="2">
        <v>94207.9</v>
      </c>
      <c r="D49" s="2">
        <v>94207.9</v>
      </c>
    </row>
    <row r="50" spans="1:4" ht="18.75">
      <c r="A50" s="2">
        <v>2</v>
      </c>
      <c r="B50" s="4" t="s">
        <v>14</v>
      </c>
      <c r="C50" s="2">
        <v>0.1</v>
      </c>
      <c r="D50" s="2">
        <v>0.1</v>
      </c>
    </row>
    <row r="51" spans="1:4" ht="18.75">
      <c r="A51" s="2">
        <v>3</v>
      </c>
      <c r="B51" s="4" t="s">
        <v>15</v>
      </c>
      <c r="C51" s="20">
        <f>SUM(C49*0.001)</f>
        <v>94.2079</v>
      </c>
      <c r="D51" s="20">
        <f>SUM(D49*0.001)</f>
        <v>94.2079</v>
      </c>
    </row>
    <row r="52" spans="1:4" ht="93.75">
      <c r="A52" s="2">
        <v>4</v>
      </c>
      <c r="B52" s="4" t="s">
        <v>37</v>
      </c>
      <c r="C52" s="18">
        <v>1072183</v>
      </c>
      <c r="D52" s="18">
        <v>1072183</v>
      </c>
    </row>
    <row r="53" spans="1:4" ht="18.75">
      <c r="A53" s="2">
        <v>5</v>
      </c>
      <c r="B53" s="4" t="s">
        <v>14</v>
      </c>
      <c r="C53" s="9">
        <v>0.3</v>
      </c>
      <c r="D53" s="9">
        <v>0.3</v>
      </c>
    </row>
    <row r="54" spans="1:4" ht="18.75">
      <c r="A54" s="2">
        <v>6</v>
      </c>
      <c r="B54" s="4" t="s">
        <v>15</v>
      </c>
      <c r="C54" s="10">
        <f>SUM(C52*0.003)</f>
        <v>3216.549</v>
      </c>
      <c r="D54" s="10">
        <f>SUM(D52*0.003)</f>
        <v>3216.549</v>
      </c>
    </row>
    <row r="55" spans="1:4" ht="37.5">
      <c r="A55" s="2">
        <v>7</v>
      </c>
      <c r="B55" s="4" t="s">
        <v>16</v>
      </c>
      <c r="C55" s="9">
        <v>13442.8</v>
      </c>
      <c r="D55" s="9">
        <v>13442.8</v>
      </c>
    </row>
    <row r="56" spans="1:4" ht="18.75">
      <c r="A56" s="2">
        <v>8</v>
      </c>
      <c r="B56" s="4" t="s">
        <v>14</v>
      </c>
      <c r="C56" s="9">
        <v>1.5</v>
      </c>
      <c r="D56" s="9">
        <v>1.5</v>
      </c>
    </row>
    <row r="57" spans="1:4" ht="18.75">
      <c r="A57" s="2">
        <v>9</v>
      </c>
      <c r="B57" s="4" t="s">
        <v>15</v>
      </c>
      <c r="C57" s="10">
        <f>SUM(C55*C56/100)</f>
        <v>201.64199999999997</v>
      </c>
      <c r="D57" s="10">
        <f>SUM(D55*D56/100)</f>
        <v>201.64199999999997</v>
      </c>
    </row>
    <row r="58" spans="1:4" ht="37.5">
      <c r="A58" s="2">
        <v>10</v>
      </c>
      <c r="B58" s="4" t="s">
        <v>40</v>
      </c>
      <c r="C58" s="10">
        <v>2399.4</v>
      </c>
      <c r="D58" s="10">
        <v>2399.4</v>
      </c>
    </row>
    <row r="59" spans="1:4" ht="18.75">
      <c r="A59" s="2">
        <v>11</v>
      </c>
      <c r="B59" s="4" t="s">
        <v>14</v>
      </c>
      <c r="C59" s="10">
        <v>1.5</v>
      </c>
      <c r="D59" s="10">
        <v>1.5</v>
      </c>
    </row>
    <row r="60" spans="1:4" ht="18.75">
      <c r="A60" s="2">
        <v>12</v>
      </c>
      <c r="B60" s="4" t="s">
        <v>15</v>
      </c>
      <c r="C60" s="10">
        <f>SUM(C58*0.015)</f>
        <v>35.991</v>
      </c>
      <c r="D60" s="10">
        <f>SUM(D58*0.015)</f>
        <v>35.991</v>
      </c>
    </row>
    <row r="61" spans="1:4" ht="37.5">
      <c r="A61" s="2">
        <v>13</v>
      </c>
      <c r="B61" s="4" t="s">
        <v>17</v>
      </c>
      <c r="C61" s="10">
        <f>SUM(C51+C54+C57+C60)</f>
        <v>3548.3898999999997</v>
      </c>
      <c r="D61" s="10">
        <f>SUM(D51+D54+D57+D60)</f>
        <v>3548.3898999999997</v>
      </c>
    </row>
    <row r="62" spans="1:4" ht="18.75">
      <c r="A62" s="2">
        <v>14</v>
      </c>
      <c r="B62" s="4" t="s">
        <v>36</v>
      </c>
      <c r="C62" s="10">
        <f>SUM(C61)</f>
        <v>3548.3898999999997</v>
      </c>
      <c r="D62" s="10">
        <f>SUM(D61)</f>
        <v>3548.3898999999997</v>
      </c>
    </row>
    <row r="63" spans="1:3" ht="18.75">
      <c r="A63" s="8"/>
      <c r="B63" s="16"/>
      <c r="C63" s="17"/>
    </row>
    <row r="64" spans="1:3" ht="18.75">
      <c r="A64" s="8"/>
      <c r="B64" s="16"/>
      <c r="C64" s="17"/>
    </row>
    <row r="65" spans="1:3" ht="18.75">
      <c r="A65" s="8"/>
      <c r="B65" s="16"/>
      <c r="C65" s="17"/>
    </row>
    <row r="66" spans="1:3" ht="18.75">
      <c r="A66" s="8"/>
      <c r="B66" s="16"/>
      <c r="C66" s="17"/>
    </row>
    <row r="67" spans="1:3" ht="18.75">
      <c r="A67" s="8"/>
      <c r="B67" s="16"/>
      <c r="C67" s="17"/>
    </row>
    <row r="68" spans="1:3" ht="20.25">
      <c r="A68" s="8"/>
      <c r="B68" s="6"/>
      <c r="C68" s="6"/>
    </row>
    <row r="69" spans="1:4" ht="18.75">
      <c r="A69" s="8"/>
      <c r="B69" s="26" t="s">
        <v>46</v>
      </c>
      <c r="C69" s="26"/>
      <c r="D69" s="26"/>
    </row>
    <row r="70" spans="1:4" ht="18.75">
      <c r="A70" s="8"/>
      <c r="B70" s="26" t="s">
        <v>19</v>
      </c>
      <c r="C70" s="26"/>
      <c r="D70" s="26"/>
    </row>
    <row r="71" spans="1:4" ht="18.75">
      <c r="A71" s="8"/>
      <c r="B71" s="27" t="s">
        <v>51</v>
      </c>
      <c r="C71" s="27"/>
      <c r="D71" s="27"/>
    </row>
    <row r="72" spans="1:3" ht="20.25">
      <c r="A72" s="8"/>
      <c r="B72" s="6"/>
      <c r="C72" s="6"/>
    </row>
    <row r="73" spans="1:3" ht="20.25">
      <c r="A73" s="8"/>
      <c r="B73" s="6"/>
      <c r="C73" s="6"/>
    </row>
    <row r="74" spans="1:4" ht="25.5">
      <c r="A74" s="28" t="s">
        <v>3</v>
      </c>
      <c r="B74" s="28"/>
      <c r="C74" s="28"/>
      <c r="D74" s="28"/>
    </row>
    <row r="75" spans="1:4" ht="18.75" customHeight="1">
      <c r="A75" s="30" t="s">
        <v>31</v>
      </c>
      <c r="B75" s="30"/>
      <c r="C75" s="30"/>
      <c r="D75" s="30"/>
    </row>
    <row r="76" spans="1:4" ht="18.75" customHeight="1">
      <c r="A76" s="29" t="s">
        <v>42</v>
      </c>
      <c r="B76" s="29"/>
      <c r="C76" s="29"/>
      <c r="D76" s="29"/>
    </row>
    <row r="77" spans="1:3" ht="20.25">
      <c r="A77" s="8"/>
      <c r="B77" s="13"/>
      <c r="C77" s="14"/>
    </row>
    <row r="78" spans="1:4" ht="18.75">
      <c r="A78" s="8"/>
      <c r="B78" s="9" t="s">
        <v>2</v>
      </c>
      <c r="C78" s="2" t="s">
        <v>41</v>
      </c>
      <c r="D78" s="2" t="s">
        <v>43</v>
      </c>
    </row>
    <row r="79" spans="1:4" ht="20.25">
      <c r="A79" s="8"/>
      <c r="B79" s="12"/>
      <c r="C79" s="15"/>
      <c r="D79" s="23"/>
    </row>
    <row r="80" spans="1:4" ht="37.5">
      <c r="A80" s="8"/>
      <c r="B80" s="4" t="s">
        <v>35</v>
      </c>
      <c r="C80" s="10">
        <v>66.6</v>
      </c>
      <c r="D80" s="10">
        <v>70.1</v>
      </c>
    </row>
    <row r="81" spans="1:3" ht="18.75">
      <c r="A81" s="8"/>
      <c r="B81" s="16"/>
      <c r="C81" s="17"/>
    </row>
    <row r="82" spans="1:3" ht="18.75">
      <c r="A82" s="8"/>
      <c r="B82" s="16"/>
      <c r="C82" s="17"/>
    </row>
    <row r="83" spans="1:3" ht="18.75" customHeight="1">
      <c r="A83" s="8"/>
      <c r="B83" s="16"/>
      <c r="C83" s="17"/>
    </row>
    <row r="84" spans="2:4" ht="18.75" customHeight="1">
      <c r="B84" s="26" t="s">
        <v>47</v>
      </c>
      <c r="C84" s="26"/>
      <c r="D84" s="26"/>
    </row>
    <row r="85" spans="2:4" ht="18.75">
      <c r="B85" s="26" t="s">
        <v>19</v>
      </c>
      <c r="C85" s="26"/>
      <c r="D85" s="26"/>
    </row>
    <row r="86" spans="2:4" ht="18.75">
      <c r="B86" s="27" t="s">
        <v>51</v>
      </c>
      <c r="C86" s="27"/>
      <c r="D86" s="27"/>
    </row>
    <row r="89" spans="1:4" ht="25.5">
      <c r="A89" s="28" t="s">
        <v>3</v>
      </c>
      <c r="B89" s="28"/>
      <c r="C89" s="28"/>
      <c r="D89" s="28"/>
    </row>
    <row r="90" spans="1:4" ht="20.25" customHeight="1">
      <c r="A90" s="25" t="s">
        <v>18</v>
      </c>
      <c r="B90" s="25"/>
      <c r="C90" s="25"/>
      <c r="D90" s="25"/>
    </row>
    <row r="91" spans="1:4" ht="20.25">
      <c r="A91" s="29" t="s">
        <v>42</v>
      </c>
      <c r="B91" s="29"/>
      <c r="C91" s="29"/>
      <c r="D91" s="29"/>
    </row>
    <row r="92" spans="1:3" ht="20.25">
      <c r="A92" s="5"/>
      <c r="B92" s="5"/>
      <c r="C92" s="5"/>
    </row>
    <row r="93" spans="1:4" ht="39" customHeight="1">
      <c r="A93" s="23"/>
      <c r="B93" s="2" t="s">
        <v>2</v>
      </c>
      <c r="C93" s="2" t="s">
        <v>41</v>
      </c>
      <c r="D93" s="2" t="s">
        <v>43</v>
      </c>
    </row>
    <row r="94" spans="1:4" ht="75">
      <c r="A94" s="2">
        <v>1</v>
      </c>
      <c r="B94" s="4" t="s">
        <v>20</v>
      </c>
      <c r="C94" s="24">
        <v>44060.307</v>
      </c>
      <c r="D94" s="24">
        <v>44060.307</v>
      </c>
    </row>
    <row r="95" spans="1:4" ht="18.75" hidden="1">
      <c r="A95" s="2">
        <v>2</v>
      </c>
      <c r="B95" s="4"/>
      <c r="C95" s="19"/>
      <c r="D95" s="19"/>
    </row>
    <row r="96" spans="1:4" ht="18.75">
      <c r="A96" s="2">
        <v>2</v>
      </c>
      <c r="B96" s="4" t="s">
        <v>14</v>
      </c>
      <c r="C96" s="2">
        <v>0.1</v>
      </c>
      <c r="D96" s="2">
        <v>0.1</v>
      </c>
    </row>
    <row r="97" spans="1:4" ht="18.75">
      <c r="A97" s="2">
        <v>3</v>
      </c>
      <c r="B97" s="4" t="s">
        <v>44</v>
      </c>
      <c r="C97" s="20">
        <f>SUM(C94*C96%)</f>
        <v>44.060307</v>
      </c>
      <c r="D97" s="20">
        <f>SUM(D94*D96%)</f>
        <v>44.060307</v>
      </c>
    </row>
    <row r="98" spans="1:4" ht="75">
      <c r="A98" s="2">
        <v>4</v>
      </c>
      <c r="B98" s="4" t="s">
        <v>20</v>
      </c>
      <c r="C98" s="24">
        <v>1613.453</v>
      </c>
      <c r="D98" s="24">
        <v>1613.453</v>
      </c>
    </row>
    <row r="99" spans="1:4" ht="18.75">
      <c r="A99" s="2">
        <v>5</v>
      </c>
      <c r="B99" s="4" t="s">
        <v>14</v>
      </c>
      <c r="C99" s="2">
        <v>0.3</v>
      </c>
      <c r="D99" s="2">
        <v>0.3</v>
      </c>
    </row>
    <row r="100" spans="1:4" ht="18.75">
      <c r="A100" s="2">
        <v>6</v>
      </c>
      <c r="B100" s="4" t="s">
        <v>44</v>
      </c>
      <c r="C100" s="20">
        <f>SUM(C98*C99%)</f>
        <v>4.840359</v>
      </c>
      <c r="D100" s="20">
        <f>SUM(D98*D99%)</f>
        <v>4.840359</v>
      </c>
    </row>
    <row r="101" spans="1:4" ht="75">
      <c r="A101" s="2">
        <v>7</v>
      </c>
      <c r="B101" s="4" t="s">
        <v>20</v>
      </c>
      <c r="C101" s="24">
        <v>7556.743</v>
      </c>
      <c r="D101" s="24">
        <v>7556.743</v>
      </c>
    </row>
    <row r="102" spans="1:4" ht="18.75">
      <c r="A102" s="2">
        <v>8</v>
      </c>
      <c r="B102" s="4" t="s">
        <v>14</v>
      </c>
      <c r="C102" s="2">
        <v>2</v>
      </c>
      <c r="D102" s="2">
        <v>2</v>
      </c>
    </row>
    <row r="103" spans="1:4" ht="18.75">
      <c r="A103" s="2">
        <v>9</v>
      </c>
      <c r="B103" s="4" t="s">
        <v>44</v>
      </c>
      <c r="C103" s="20">
        <f>SUM(C101*C102%)</f>
        <v>151.13486</v>
      </c>
      <c r="D103" s="20">
        <f>SUM(D101*D102%)</f>
        <v>151.13486</v>
      </c>
    </row>
    <row r="104" spans="1:4" ht="56.25">
      <c r="A104" s="2">
        <v>10</v>
      </c>
      <c r="B104" s="4" t="s">
        <v>45</v>
      </c>
      <c r="C104" s="10">
        <f>SUM(C97+C100+C103)</f>
        <v>200.035526</v>
      </c>
      <c r="D104" s="10">
        <f>SUM(D97+D100+D103)</f>
        <v>200.035526</v>
      </c>
    </row>
    <row r="105" spans="1:4" ht="18.75">
      <c r="A105" s="2">
        <v>11</v>
      </c>
      <c r="B105" s="4" t="s">
        <v>49</v>
      </c>
      <c r="C105" s="10">
        <v>61.3</v>
      </c>
      <c r="D105" s="10">
        <v>61.3</v>
      </c>
    </row>
    <row r="106" spans="1:4" ht="18.75">
      <c r="A106" s="2">
        <v>12</v>
      </c>
      <c r="B106" s="4" t="s">
        <v>36</v>
      </c>
      <c r="C106" s="10">
        <f>SUM(C104-C105)</f>
        <v>138.735526</v>
      </c>
      <c r="D106" s="10">
        <f>SUM(D104-D105)</f>
        <v>138.735526</v>
      </c>
    </row>
    <row r="107" spans="2:3" ht="20.25">
      <c r="B107" s="6"/>
      <c r="C107" s="17"/>
    </row>
    <row r="108" spans="2:3" ht="20.25">
      <c r="B108" s="6"/>
      <c r="C108" s="6"/>
    </row>
    <row r="109" spans="2:4" ht="18.75">
      <c r="B109" s="26" t="s">
        <v>48</v>
      </c>
      <c r="C109" s="26"/>
      <c r="D109" s="26"/>
    </row>
    <row r="110" spans="2:4" ht="18.75">
      <c r="B110" s="26" t="s">
        <v>19</v>
      </c>
      <c r="C110" s="26"/>
      <c r="D110" s="26"/>
    </row>
    <row r="111" spans="2:4" ht="18.75">
      <c r="B111" s="27" t="s">
        <v>51</v>
      </c>
      <c r="C111" s="27"/>
      <c r="D111" s="27"/>
    </row>
    <row r="112" spans="2:3" ht="18.75">
      <c r="B112" s="7"/>
      <c r="C112" s="7"/>
    </row>
    <row r="113" spans="2:3" ht="20.25" hidden="1">
      <c r="B113" s="6"/>
      <c r="C113" s="6"/>
    </row>
    <row r="114" spans="1:4" ht="25.5">
      <c r="A114" s="28" t="s">
        <v>3</v>
      </c>
      <c r="B114" s="28"/>
      <c r="C114" s="28"/>
      <c r="D114" s="28"/>
    </row>
    <row r="115" spans="1:4" ht="43.5" customHeight="1">
      <c r="A115" s="25" t="s">
        <v>21</v>
      </c>
      <c r="B115" s="25"/>
      <c r="C115" s="25"/>
      <c r="D115" s="25"/>
    </row>
    <row r="116" spans="1:4" ht="20.25">
      <c r="A116" s="29" t="s">
        <v>42</v>
      </c>
      <c r="B116" s="29"/>
      <c r="C116" s="29"/>
      <c r="D116" s="29"/>
    </row>
    <row r="117" spans="1:3" ht="20.25">
      <c r="A117" s="5"/>
      <c r="B117" s="5"/>
      <c r="C117" s="5"/>
    </row>
    <row r="118" spans="1:4" ht="35.25" customHeight="1">
      <c r="A118" s="23"/>
      <c r="B118" s="2" t="s">
        <v>2</v>
      </c>
      <c r="C118" s="2" t="s">
        <v>41</v>
      </c>
      <c r="D118" s="2" t="s">
        <v>43</v>
      </c>
    </row>
    <row r="119" spans="1:4" ht="75">
      <c r="A119" s="2">
        <v>1</v>
      </c>
      <c r="B119" s="4" t="s">
        <v>22</v>
      </c>
      <c r="C119" s="9">
        <v>10255</v>
      </c>
      <c r="D119" s="9">
        <v>12095</v>
      </c>
    </row>
    <row r="120" spans="1:4" ht="37.5">
      <c r="A120" s="2">
        <v>2</v>
      </c>
      <c r="B120" s="4" t="s">
        <v>28</v>
      </c>
      <c r="C120" s="9">
        <v>2.0514</v>
      </c>
      <c r="D120" s="9">
        <v>2.0514</v>
      </c>
    </row>
    <row r="121" spans="1:4" ht="56.25">
      <c r="A121" s="2">
        <v>3</v>
      </c>
      <c r="B121" s="4" t="s">
        <v>39</v>
      </c>
      <c r="C121" s="9">
        <v>1.14</v>
      </c>
      <c r="D121" s="9">
        <v>1.14</v>
      </c>
    </row>
    <row r="122" spans="1:4" ht="37.5">
      <c r="A122" s="2">
        <v>4</v>
      </c>
      <c r="B122" s="4" t="s">
        <v>29</v>
      </c>
      <c r="C122" s="10">
        <f>SUM(C119*C120*C121/100)</f>
        <v>239.82301979999997</v>
      </c>
      <c r="D122" s="10">
        <f>SUM(D119*D120*D121/100)</f>
        <v>282.8531862</v>
      </c>
    </row>
    <row r="123" spans="1:4" ht="37.5">
      <c r="A123" s="2">
        <v>5</v>
      </c>
      <c r="B123" s="4" t="s">
        <v>27</v>
      </c>
      <c r="C123" s="9">
        <v>22.5</v>
      </c>
      <c r="D123" s="9">
        <v>22.5</v>
      </c>
    </row>
    <row r="124" spans="1:4" ht="37.5">
      <c r="A124" s="2">
        <v>6</v>
      </c>
      <c r="B124" s="4" t="s">
        <v>30</v>
      </c>
      <c r="C124" s="10">
        <f>SUM(C122/4)</f>
        <v>59.95575494999999</v>
      </c>
      <c r="D124" s="10">
        <f>SUM(D122/4)</f>
        <v>70.71329655</v>
      </c>
    </row>
  </sheetData>
  <sheetProtection/>
  <mergeCells count="39">
    <mergeCell ref="A7:D7"/>
    <mergeCell ref="A5:D5"/>
    <mergeCell ref="B4:C4"/>
    <mergeCell ref="B1:D1"/>
    <mergeCell ref="B2:D2"/>
    <mergeCell ref="B3:D3"/>
    <mergeCell ref="A75:D75"/>
    <mergeCell ref="A89:D89"/>
    <mergeCell ref="A47:C47"/>
    <mergeCell ref="A45:D45"/>
    <mergeCell ref="A46:D46"/>
    <mergeCell ref="A8:C8"/>
    <mergeCell ref="B21:D21"/>
    <mergeCell ref="B22:D22"/>
    <mergeCell ref="B23:D23"/>
    <mergeCell ref="A28:D28"/>
    <mergeCell ref="A30:D30"/>
    <mergeCell ref="A44:D44"/>
    <mergeCell ref="B40:D40"/>
    <mergeCell ref="B41:D41"/>
    <mergeCell ref="B42:D42"/>
    <mergeCell ref="A31:C31"/>
    <mergeCell ref="B43:C43"/>
    <mergeCell ref="A116:D116"/>
    <mergeCell ref="B69:D69"/>
    <mergeCell ref="B70:D70"/>
    <mergeCell ref="B71:D71"/>
    <mergeCell ref="B84:D84"/>
    <mergeCell ref="B85:D85"/>
    <mergeCell ref="B86:D86"/>
    <mergeCell ref="B109:D109"/>
    <mergeCell ref="A74:D74"/>
    <mergeCell ref="A76:D76"/>
    <mergeCell ref="A90:D90"/>
    <mergeCell ref="A115:D115"/>
    <mergeCell ref="B110:D110"/>
    <mergeCell ref="B111:D111"/>
    <mergeCell ref="A114:D114"/>
    <mergeCell ref="A91:D91"/>
  </mergeCells>
  <printOptions horizontalCentered="1"/>
  <pageMargins left="0.984251968503937" right="0.5905511811023623" top="0.4330708661417323" bottom="0.3937007874015748" header="0.5118110236220472" footer="0.5118110236220472"/>
  <pageSetup horizontalDpi="600" verticalDpi="600" orientation="portrait" paperSize="9" scale="66" r:id="rId1"/>
  <rowBreaks count="2" manualBreakCount="2">
    <brk id="39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 М.М.</dc:creator>
  <cp:keywords/>
  <dc:description/>
  <cp:lastModifiedBy>1</cp:lastModifiedBy>
  <cp:lastPrinted>2012-11-13T12:24:36Z</cp:lastPrinted>
  <dcterms:created xsi:type="dcterms:W3CDTF">2003-10-16T08:12:35Z</dcterms:created>
  <dcterms:modified xsi:type="dcterms:W3CDTF">2012-11-26T10:01:48Z</dcterms:modified>
  <cp:category/>
  <cp:version/>
  <cp:contentType/>
  <cp:contentStatus/>
</cp:coreProperties>
</file>